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прель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1" i="1"/>
  <c r="I11" i="1"/>
  <c r="G11" i="1"/>
  <c r="J10" i="1"/>
  <c r="I10" i="1"/>
  <c r="H10" i="1"/>
  <c r="G10" i="1"/>
  <c r="J9" i="1"/>
  <c r="I9" i="1"/>
  <c r="H9" i="1"/>
  <c r="G9" i="1"/>
  <c r="J7" i="1"/>
  <c r="I7" i="1"/>
  <c r="H7" i="1"/>
  <c r="G7" i="1"/>
  <c r="J6" i="1"/>
  <c r="I6" i="1"/>
  <c r="H6" i="1"/>
  <c r="G6" i="1"/>
  <c r="B24" i="1" l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I24" i="1" l="1"/>
  <c r="H24" i="1"/>
  <c r="F24" i="1"/>
  <c r="G24" i="1"/>
  <c r="J24" i="1"/>
</calcChain>
</file>

<file path=xl/sharedStrings.xml><?xml version="1.0" encoding="utf-8"?>
<sst xmlns="http://schemas.openxmlformats.org/spreadsheetml/2006/main" count="68" uniqueCount="60">
  <si>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</si>
  <si>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</si>
  <si>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</si>
  <si>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</si>
  <si>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</si>
  <si>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</si>
  <si>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</si>
  <si>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</si>
  <si>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</si>
  <si>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</si>
  <si>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</si>
  <si>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</si>
  <si>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</si>
  <si>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</si>
  <si>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</si>
  <si>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</si>
  <si>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</si>
  <si>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</si>
  <si>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</si>
  <si>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</si>
  <si>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</si>
  <si>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</si>
  <si>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</si>
  <si>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</si>
  <si>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</si>
  <si>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</si>
  <si>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</si>
  <si>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</si>
  <si>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</si>
  <si>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</si>
  <si>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</si>
  <si>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</si>
  <si>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</si>
  <si>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</si>
  <si>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</si>
  <si>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</si>
  <si>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</si>
  <si>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</si>
  <si>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</si>
  <si>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Каша гречневая рассыпчатая</t>
  </si>
  <si>
    <t>Какао  на молоке</t>
  </si>
  <si>
    <t>Картофельное пюре</t>
  </si>
  <si>
    <t>Кисель из ягод</t>
  </si>
  <si>
    <t>пром</t>
  </si>
  <si>
    <t xml:space="preserve">пром </t>
  </si>
  <si>
    <t>Суфле "Рыбка"</t>
  </si>
  <si>
    <t>23</t>
  </si>
  <si>
    <t>36.10</t>
  </si>
  <si>
    <t xml:space="preserve">Салат из моркови </t>
  </si>
  <si>
    <t>Суп-лапша на куринном бульоне с зеленью</t>
  </si>
  <si>
    <t>16.1</t>
  </si>
  <si>
    <t>22.2</t>
  </si>
  <si>
    <t>16.8</t>
  </si>
  <si>
    <t>39.3</t>
  </si>
  <si>
    <t>948</t>
  </si>
  <si>
    <t xml:space="preserve"> МАОУ "Основная общеобразовательная школа № 30"</t>
  </si>
  <si>
    <t>председатель правления Сысертского РАЙПО</t>
  </si>
  <si>
    <t>Шлапугина НВ</t>
  </si>
  <si>
    <t xml:space="preserve">Доп гарнир:огурец соленый </t>
  </si>
  <si>
    <t>Котлета мясная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</si>
</sst>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1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8" t="s">
        <v>55</v>
      </c>
      <c r="D1" s="59"/>
      <c r="E1" s="59"/>
      <c r="F1" s="6" t="s">
        <v>15</v>
      </c>
      <c r="G1" s="2" t="s">
        <v>16</v>
      </c>
      <c r="H1" s="60" t="s">
        <v>56</v>
      </c>
      <c r="I1" s="60"/>
      <c r="J1" s="60"/>
      <c r="K1" s="60"/>
    </row>
    <row r="2" spans="1:12" ht="17.399999999999999" x14ac:dyDescent="0.25">
      <c r="A2" s="8" t="s">
        <v>5</v>
      </c>
      <c r="C2" s="2"/>
      <c r="G2" s="2" t="s">
        <v>17</v>
      </c>
      <c r="H2" s="60" t="s">
        <v>57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3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9">
        <v>2</v>
      </c>
      <c r="B6" s="40">
        <v>3</v>
      </c>
      <c r="C6" s="41" t="s">
        <v>19</v>
      </c>
      <c r="D6" s="42" t="s">
        <v>20</v>
      </c>
      <c r="E6" s="25" t="s">
        <v>45</v>
      </c>
      <c r="F6" s="35">
        <v>100</v>
      </c>
      <c r="G6" s="35">
        <f>F6*14/100</f>
        <v>14</v>
      </c>
      <c r="H6" s="35">
        <f>F6*15/100</f>
        <v>15</v>
      </c>
      <c r="I6" s="35">
        <f>F6*8.7/100</f>
        <v>8.6999999999999993</v>
      </c>
      <c r="J6" s="35">
        <f>F6*246/100</f>
        <v>246</v>
      </c>
      <c r="K6" s="36" t="s">
        <v>46</v>
      </c>
      <c r="L6" s="27">
        <v>57.05</v>
      </c>
    </row>
    <row r="7" spans="1:12" ht="15.6" x14ac:dyDescent="0.3">
      <c r="A7" s="43"/>
      <c r="B7" s="44"/>
      <c r="C7" s="45"/>
      <c r="D7" s="46" t="s">
        <v>27</v>
      </c>
      <c r="E7" s="24" t="s">
        <v>41</v>
      </c>
      <c r="F7" s="30">
        <v>150</v>
      </c>
      <c r="G7" s="30">
        <f>F7*3.15/150</f>
        <v>3.15</v>
      </c>
      <c r="H7" s="30">
        <f>F7*3.67/150</f>
        <v>3.67</v>
      </c>
      <c r="I7" s="30">
        <f>F7*20.4/150</f>
        <v>20.399999999999999</v>
      </c>
      <c r="J7" s="35">
        <f>F7*127.5/150</f>
        <v>127.5</v>
      </c>
      <c r="K7" s="36">
        <v>44258</v>
      </c>
      <c r="L7" s="29">
        <v>15.23</v>
      </c>
    </row>
    <row r="8" spans="1:12" ht="15.6" x14ac:dyDescent="0.3">
      <c r="A8" s="43"/>
      <c r="B8" s="44"/>
      <c r="C8" s="45"/>
      <c r="D8" s="47" t="s">
        <v>21</v>
      </c>
      <c r="E8" s="20" t="s">
        <v>40</v>
      </c>
      <c r="F8" s="35">
        <v>200</v>
      </c>
      <c r="G8" s="35">
        <v>3.6</v>
      </c>
      <c r="H8" s="35">
        <v>3.3</v>
      </c>
      <c r="I8" s="35">
        <v>22.8</v>
      </c>
      <c r="J8" s="35">
        <v>133</v>
      </c>
      <c r="K8" s="30" t="s">
        <v>47</v>
      </c>
      <c r="L8" s="29">
        <v>14.85</v>
      </c>
    </row>
    <row r="9" spans="1:12" ht="15.75" customHeight="1" x14ac:dyDescent="0.3">
      <c r="A9" s="43"/>
      <c r="B9" s="44"/>
      <c r="C9" s="45"/>
      <c r="D9" s="47" t="s">
        <v>22</v>
      </c>
      <c r="E9" s="21" t="s">
        <v>38</v>
      </c>
      <c r="F9" s="35">
        <v>50</v>
      </c>
      <c r="G9" s="35">
        <f>SUM(F9*2.37/30)</f>
        <v>3.95</v>
      </c>
      <c r="H9" s="35">
        <f>SUM(F9*0.3/30)</f>
        <v>0.5</v>
      </c>
      <c r="I9" s="35">
        <f>SUM(F9*14.49/30)</f>
        <v>24.15</v>
      </c>
      <c r="J9" s="35">
        <f>SUM(F9*70.14/30)</f>
        <v>116.9</v>
      </c>
      <c r="K9" s="37" t="s">
        <v>43</v>
      </c>
      <c r="L9" s="29">
        <v>4.1500000000000004</v>
      </c>
    </row>
    <row r="10" spans="1:12" ht="15.6" x14ac:dyDescent="0.3">
      <c r="A10" s="43"/>
      <c r="B10" s="44"/>
      <c r="C10" s="45"/>
      <c r="D10" s="47" t="s">
        <v>22</v>
      </c>
      <c r="E10" s="19" t="s">
        <v>37</v>
      </c>
      <c r="F10" s="35">
        <v>30</v>
      </c>
      <c r="G10" s="35">
        <f>SUM(F10*1.68/30)</f>
        <v>1.68</v>
      </c>
      <c r="H10" s="35">
        <f>SUM(F10*0.33/30)</f>
        <v>0.33</v>
      </c>
      <c r="I10" s="35">
        <f>SUM(F10*14.82/30)</f>
        <v>14.82</v>
      </c>
      <c r="J10" s="35">
        <f>SUM(F10*68.97/30)</f>
        <v>68.97</v>
      </c>
      <c r="K10" s="37" t="s">
        <v>44</v>
      </c>
      <c r="L10" s="29">
        <v>2.57</v>
      </c>
    </row>
    <row r="11" spans="1:12" ht="15.6" x14ac:dyDescent="0.3">
      <c r="A11" s="43"/>
      <c r="B11" s="44"/>
      <c r="C11" s="45"/>
      <c r="D11" s="46" t="s">
        <v>24</v>
      </c>
      <c r="E11" s="23" t="s">
        <v>58</v>
      </c>
      <c r="F11" s="35">
        <v>60</v>
      </c>
      <c r="G11" s="35">
        <f>F11*0.32/40</f>
        <v>0.48</v>
      </c>
      <c r="H11" s="35">
        <v>0</v>
      </c>
      <c r="I11" s="35">
        <f>F11*0.96/40</f>
        <v>1.44</v>
      </c>
      <c r="J11" s="35">
        <f>F11*5.12/40</f>
        <v>7.68</v>
      </c>
      <c r="K11" s="57"/>
      <c r="L11" s="29">
        <v>22.1</v>
      </c>
    </row>
    <row r="12" spans="1:12" ht="15.6" x14ac:dyDescent="0.3">
      <c r="A12" s="43"/>
      <c r="B12" s="44"/>
      <c r="C12" s="45"/>
      <c r="D12" s="46"/>
      <c r="E12" s="12"/>
      <c r="F12" s="29"/>
      <c r="G12" s="29"/>
      <c r="H12" s="29"/>
      <c r="I12" s="29"/>
      <c r="J12" s="29"/>
      <c r="K12" s="28"/>
      <c r="L12" s="29"/>
    </row>
    <row r="13" spans="1:12" ht="15.6" x14ac:dyDescent="0.3">
      <c r="A13" s="48"/>
      <c r="B13" s="49"/>
      <c r="C13" s="50"/>
      <c r="D13" s="51" t="s">
        <v>31</v>
      </c>
      <c r="E13" s="5"/>
      <c r="F13" s="31">
        <f>SUM(F6:F12)</f>
        <v>590</v>
      </c>
      <c r="G13" s="31">
        <f t="shared" ref="G13:J13" si="0">SUM(G6:G12)</f>
        <v>26.86</v>
      </c>
      <c r="H13" s="31">
        <f t="shared" si="0"/>
        <v>22.8</v>
      </c>
      <c r="I13" s="31">
        <f t="shared" si="0"/>
        <v>92.31</v>
      </c>
      <c r="J13" s="31">
        <f t="shared" si="0"/>
        <v>700.05</v>
      </c>
      <c r="K13" s="38"/>
      <c r="L13" s="31">
        <v>116.07</v>
      </c>
    </row>
    <row r="14" spans="1:12" ht="15.6" x14ac:dyDescent="0.3">
      <c r="A14" s="52">
        <f>A6</f>
        <v>2</v>
      </c>
      <c r="B14" s="53">
        <f>B6</f>
        <v>3</v>
      </c>
      <c r="C14" s="54" t="s">
        <v>23</v>
      </c>
      <c r="D14" s="47" t="s">
        <v>24</v>
      </c>
      <c r="E14" s="20" t="s">
        <v>48</v>
      </c>
      <c r="F14" s="30">
        <v>60</v>
      </c>
      <c r="G14" s="30">
        <f>F14*1.2/100</f>
        <v>0.72</v>
      </c>
      <c r="H14" s="30">
        <f>F14*6/100</f>
        <v>3.6</v>
      </c>
      <c r="I14" s="30">
        <f>F14*9.2/100</f>
        <v>5.52</v>
      </c>
      <c r="J14" s="30">
        <f>F14*96/100</f>
        <v>57.6</v>
      </c>
      <c r="K14" s="36" t="s">
        <v>50</v>
      </c>
      <c r="L14" s="29">
        <v>6.94</v>
      </c>
    </row>
    <row r="15" spans="1:12" ht="31.2" x14ac:dyDescent="0.3">
      <c r="A15" s="43"/>
      <c r="B15" s="44"/>
      <c r="C15" s="45"/>
      <c r="D15" s="47" t="s">
        <v>25</v>
      </c>
      <c r="E15" s="25" t="s">
        <v>49</v>
      </c>
      <c r="F15" s="30">
        <v>200</v>
      </c>
      <c r="G15" s="30">
        <f>F15*2.4/250+0.2</f>
        <v>2.12</v>
      </c>
      <c r="H15" s="30">
        <f>F15*4.8/250</f>
        <v>3.84</v>
      </c>
      <c r="I15" s="30">
        <f>F15*7.6/250+0.4</f>
        <v>6.48</v>
      </c>
      <c r="J15" s="30">
        <f>F15*83/250+3</f>
        <v>69.400000000000006</v>
      </c>
      <c r="K15" s="36" t="s">
        <v>51</v>
      </c>
      <c r="L15" s="29">
        <v>18.13</v>
      </c>
    </row>
    <row r="16" spans="1:12" ht="15.6" x14ac:dyDescent="0.3">
      <c r="A16" s="43"/>
      <c r="B16" s="44"/>
      <c r="C16" s="45"/>
      <c r="D16" s="47" t="s">
        <v>26</v>
      </c>
      <c r="E16" s="22" t="s">
        <v>59</v>
      </c>
      <c r="F16" s="26">
        <v>90</v>
      </c>
      <c r="G16" s="30">
        <f>F16*11.68/90</f>
        <v>11.68</v>
      </c>
      <c r="H16" s="30">
        <f>F16*11.61/90</f>
        <v>11.609999999999998</v>
      </c>
      <c r="I16" s="30">
        <f>F16*5.76/90</f>
        <v>5.76</v>
      </c>
      <c r="J16" s="30">
        <f>F16*175/90</f>
        <v>175</v>
      </c>
      <c r="K16" s="36" t="s">
        <v>52</v>
      </c>
      <c r="L16" s="29">
        <v>68.75</v>
      </c>
    </row>
    <row r="17" spans="1:12" ht="15.6" x14ac:dyDescent="0.3">
      <c r="A17" s="43"/>
      <c r="B17" s="44"/>
      <c r="C17" s="45"/>
      <c r="D17" s="47" t="s">
        <v>27</v>
      </c>
      <c r="E17" s="24" t="s">
        <v>39</v>
      </c>
      <c r="F17" s="30">
        <v>150</v>
      </c>
      <c r="G17" s="30">
        <f>F17*6.63/150</f>
        <v>6.63</v>
      </c>
      <c r="H17" s="30">
        <f>F17*4.44/150</f>
        <v>4.4400000000000004</v>
      </c>
      <c r="I17" s="30">
        <f>F17*28.8/150</f>
        <v>28.8</v>
      </c>
      <c r="J17" s="30">
        <f>F17*181.5/150</f>
        <v>181.5</v>
      </c>
      <c r="K17" s="30" t="s">
        <v>53</v>
      </c>
      <c r="L17" s="29">
        <v>10.07</v>
      </c>
    </row>
    <row r="18" spans="1:12" ht="15.6" x14ac:dyDescent="0.3">
      <c r="A18" s="43"/>
      <c r="B18" s="44"/>
      <c r="C18" s="45"/>
      <c r="D18" s="47" t="s">
        <v>28</v>
      </c>
      <c r="E18" s="24" t="s">
        <v>42</v>
      </c>
      <c r="F18" s="30">
        <v>200</v>
      </c>
      <c r="G18" s="30">
        <v>0</v>
      </c>
      <c r="H18" s="30">
        <v>0</v>
      </c>
      <c r="I18" s="30">
        <v>27.8</v>
      </c>
      <c r="J18" s="30">
        <v>111</v>
      </c>
      <c r="K18" s="36" t="s">
        <v>54</v>
      </c>
      <c r="L18" s="29">
        <v>5.12</v>
      </c>
    </row>
    <row r="19" spans="1:12" ht="15.6" x14ac:dyDescent="0.3">
      <c r="A19" s="43"/>
      <c r="B19" s="44"/>
      <c r="C19" s="45"/>
      <c r="D19" s="47" t="s">
        <v>29</v>
      </c>
      <c r="E19" s="21" t="s">
        <v>38</v>
      </c>
      <c r="F19" s="30">
        <v>50</v>
      </c>
      <c r="G19" s="30">
        <f>SUM(F19*2.37/30)</f>
        <v>3.95</v>
      </c>
      <c r="H19" s="30">
        <f>SUM(F19*0.3/30)</f>
        <v>0.5</v>
      </c>
      <c r="I19" s="30">
        <f>SUM(F19*14.49/30)</f>
        <v>24.15</v>
      </c>
      <c r="J19" s="30">
        <f>SUM(F19*70.14/30)</f>
        <v>116.9</v>
      </c>
      <c r="K19" s="37" t="s">
        <v>43</v>
      </c>
      <c r="L19" s="29">
        <v>4.1500000000000004</v>
      </c>
    </row>
    <row r="20" spans="1:12" ht="15.6" x14ac:dyDescent="0.3">
      <c r="A20" s="43"/>
      <c r="B20" s="44"/>
      <c r="C20" s="45"/>
      <c r="D20" s="47" t="s">
        <v>30</v>
      </c>
      <c r="E20" s="19" t="s">
        <v>37</v>
      </c>
      <c r="F20" s="30">
        <v>34</v>
      </c>
      <c r="G20" s="30">
        <f>SUM(F20*1.68/30)</f>
        <v>1.9039999999999999</v>
      </c>
      <c r="H20" s="30">
        <f>SUM(F20*0.33/30)</f>
        <v>0.374</v>
      </c>
      <c r="I20" s="30">
        <f>SUM(F20*14.82/30)</f>
        <v>16.795999999999999</v>
      </c>
      <c r="J20" s="30">
        <f>SUM(F20*68.97/30)</f>
        <v>78.165999999999997</v>
      </c>
      <c r="K20" s="37" t="s">
        <v>44</v>
      </c>
      <c r="L20" s="29">
        <v>2.91</v>
      </c>
    </row>
    <row r="21" spans="1:12" ht="15.6" x14ac:dyDescent="0.3">
      <c r="A21" s="43"/>
      <c r="B21" s="44"/>
      <c r="C21" s="45"/>
      <c r="D21" s="46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3"/>
      <c r="B22" s="44"/>
      <c r="C22" s="45"/>
      <c r="D22" s="46"/>
      <c r="E22" s="12"/>
      <c r="F22" s="29"/>
      <c r="G22" s="29"/>
      <c r="H22" s="29"/>
      <c r="I22" s="29"/>
      <c r="J22" s="29"/>
      <c r="K22" s="28"/>
      <c r="L22" s="29"/>
    </row>
    <row r="23" spans="1:12" ht="15.6" x14ac:dyDescent="0.3">
      <c r="A23" s="48"/>
      <c r="B23" s="49"/>
      <c r="C23" s="50"/>
      <c r="D23" s="51" t="s">
        <v>31</v>
      </c>
      <c r="E23" s="5"/>
      <c r="F23" s="31">
        <f>SUM(F14:F22)</f>
        <v>784</v>
      </c>
      <c r="G23" s="31">
        <f t="shared" ref="G23:J23" si="1">SUM(G14:G22)</f>
        <v>27.003999999999998</v>
      </c>
      <c r="H23" s="31">
        <f t="shared" si="1"/>
        <v>24.363999999999997</v>
      </c>
      <c r="I23" s="31">
        <f t="shared" si="1"/>
        <v>115.30599999999998</v>
      </c>
      <c r="J23" s="31">
        <f t="shared" si="1"/>
        <v>789.56600000000003</v>
      </c>
      <c r="K23" s="32"/>
      <c r="L23" s="31">
        <f t="shared" ref="L23" si="2">SUM(L14:L22)</f>
        <v>116.07</v>
      </c>
    </row>
    <row r="24" spans="1:12" ht="16.2" thickBot="1" x14ac:dyDescent="0.35">
      <c r="A24" s="55">
        <f>A6</f>
        <v>2</v>
      </c>
      <c r="B24" s="56">
        <f>B6</f>
        <v>3</v>
      </c>
      <c r="C24" s="61" t="s">
        <v>4</v>
      </c>
      <c r="D24" s="62"/>
      <c r="E24" s="7"/>
      <c r="F24" s="34">
        <f>F13+F23</f>
        <v>1374</v>
      </c>
      <c r="G24" s="34">
        <f t="shared" ref="G24" si="3">G13+G23</f>
        <v>53.863999999999997</v>
      </c>
      <c r="H24" s="34">
        <f t="shared" ref="H24" si="4">H13+H23</f>
        <v>47.164000000000001</v>
      </c>
      <c r="I24" s="34">
        <f t="shared" ref="I24" si="5">I13+I23</f>
        <v>207.61599999999999</v>
      </c>
      <c r="J24" s="34">
        <f t="shared" ref="J24" si="6">J13+J23</f>
        <v>1489.616</v>
      </c>
      <c r="K24" s="33"/>
      <c r="L24" s="34">
        <v>232.14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2024-04-01T07:56:27Z</dcterms:modified>
</cp:coreProperties>
</file>